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walda/Downloads/"/>
    </mc:Choice>
  </mc:AlternateContent>
  <xr:revisionPtr revIDLastSave="0" documentId="8_{58BA7C3D-DE5F-F64A-BD55-CB0078C304DE}" xr6:coauthVersionLast="47" xr6:coauthVersionMax="47" xr10:uidLastSave="{00000000-0000-0000-0000-000000000000}"/>
  <bookViews>
    <workbookView xWindow="1020" yWindow="3820" windowWidth="28220" windowHeight="15560" xr2:uid="{F8EED750-D478-4046-A538-1557662034DC}"/>
  </bookViews>
  <sheets>
    <sheet name="Budget Templat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3" i="1" l="1"/>
  <c r="B101" i="1"/>
  <c r="D86" i="1"/>
  <c r="D68" i="1"/>
  <c r="D67" i="1"/>
  <c r="D66" i="1"/>
  <c r="D65" i="1"/>
  <c r="M50" i="1"/>
  <c r="L50" i="1"/>
  <c r="K50" i="1"/>
  <c r="J50" i="1"/>
  <c r="I50" i="1"/>
  <c r="H50" i="1"/>
  <c r="G50" i="1"/>
  <c r="F50" i="1"/>
  <c r="E50" i="1"/>
  <c r="D50" i="1"/>
  <c r="C50" i="1"/>
  <c r="B50" i="1"/>
  <c r="F38" i="1"/>
  <c r="F28" i="1"/>
  <c r="F37" i="1"/>
  <c r="F36" i="1"/>
  <c r="F35" i="1"/>
  <c r="F34" i="1"/>
  <c r="F33" i="1"/>
  <c r="F32" i="1"/>
  <c r="F31" i="1"/>
  <c r="F27" i="1"/>
  <c r="F26" i="1"/>
  <c r="F25" i="1"/>
  <c r="F24" i="1"/>
  <c r="E40" i="1"/>
  <c r="D40" i="1"/>
  <c r="C40" i="1"/>
  <c r="B40" i="1"/>
  <c r="E38" i="1"/>
  <c r="D38" i="1"/>
  <c r="C38" i="1"/>
  <c r="B38" i="1"/>
  <c r="E37" i="1"/>
  <c r="E36" i="1"/>
  <c r="E35" i="1"/>
  <c r="E34" i="1"/>
  <c r="E33" i="1"/>
  <c r="E32" i="1"/>
  <c r="E31" i="1"/>
  <c r="E28" i="1"/>
  <c r="D28" i="1"/>
  <c r="C28" i="1"/>
  <c r="B28" i="1"/>
  <c r="E27" i="1"/>
  <c r="E26" i="1"/>
  <c r="E25" i="1"/>
  <c r="E24" i="1"/>
</calcChain>
</file>

<file path=xl/sharedStrings.xml><?xml version="1.0" encoding="utf-8"?>
<sst xmlns="http://schemas.openxmlformats.org/spreadsheetml/2006/main" count="135" uniqueCount="134">
  <si>
    <t>Agentic AI Implementation Budget Template</t>
  </si>
  <si>
    <t>Comprehensive Budget Planning Including All Hidden Costs</t>
  </si>
  <si>
    <t>WARNING: 73% of AI implementations fail due to inadequate budget planning
_x000D_This template reveals the hidden 70% of costs typically missed in traditional budgets</t>
  </si>
  <si>
    <t>Traditional vs True Budget Comparison</t>
  </si>
  <si>
    <t>Traditional Budget (What Gets Approved)</t>
  </si>
  <si>
    <t>Software Licenses:</t>
  </si>
  <si>
    <t>Implementation:</t>
  </si>
  <si>
    <t>Training:</t>
  </si>
  <si>
    <t>Infrastructure:</t>
  </si>
  <si>
    <t>Total: $1,000,000</t>
  </si>
  <si>
    <t>Only 30% of True Costs</t>
  </si>
  <si>
    <t>True Budget (What You'll Actually Spend)</t>
  </si>
  <si>
    <t>Visible Costs:</t>
  </si>
  <si>
    <t>Hidden Costs:</t>
  </si>
  <si>
    <t>• Integration: $420K
_x000D_• Change Mgmt: $350K
_x000D_• Optimization: $280K
_x000D_• Plus 4 more categories...</t>
  </si>
  <si>
    <t>Total: $3,300,000</t>
  </si>
  <si>
    <t>100% of True Costs</t>
  </si>
  <si>
    <t>Detailed Budget Breakdown</t>
  </si>
  <si>
    <t>Budget Category</t>
  </si>
  <si>
    <t>Year 1</t>
  </si>
  <si>
    <t>Year 2</t>
  </si>
  <si>
    <t>Year 3</t>
  </si>
  <si>
    <t>Total</t>
  </si>
  <si>
    <t>% of Total</t>
  </si>
  <si>
    <t>Notes</t>
  </si>
  <si>
    <t>VISIBLE COSTS - What Everyone Sees (30%)</t>
  </si>
  <si>
    <t>1. Software Licenses</t>
  </si>
  <si>
    <t>10% annual increase</t>
  </si>
  <si>
    <t>2. Initial Implementation</t>
  </si>
  <si>
    <t>One-time cost</t>
  </si>
  <si>
    <t>3. Training &amp; Certification</t>
  </si>
  <si>
    <t>Ongoing training</t>
  </si>
  <si>
    <t>4. Infrastructure</t>
  </si>
  <si>
    <t>20% annual growth</t>
  </si>
  <si>
    <t>VISIBLE COSTS SUBTOTAL</t>
  </si>
  <si>
    <t>HIDDEN COSTS - The Reality Check (70%)</t>
  </si>
  <si>
    <t>5. Integration Complexity (18%)</t>
  </si>
  <si>
    <t>Largest hidden cost</t>
  </si>
  <si>
    <t>6. Change Management (15%)</t>
  </si>
  <si>
    <t>30% productivity dip</t>
  </si>
  <si>
    <t>7. Continuous Optimization (12%)</t>
  </si>
  <si>
    <t>Increases over time</t>
  </si>
  <si>
    <t>8. Compliance &amp; Governance (10%)</t>
  </si>
  <si>
    <t>Regulatory requirements</t>
  </si>
  <si>
    <t>9. Skills Gap Bridge (8%)</t>
  </si>
  <si>
    <t>Ongoing education</t>
  </si>
  <si>
    <t>10. Security Enhancements (7%)</t>
  </si>
  <si>
    <t>AI-specific security</t>
  </si>
  <si>
    <t>11. Scaling Challenges</t>
  </si>
  <si>
    <t>Exponential growth</t>
  </si>
  <si>
    <t>HIDDEN COSTS SUBTOTAL</t>
  </si>
  <si>
    <t>TOTAL TRUE BUDGET</t>
  </si>
  <si>
    <t>Monthly Cash Flow Projection - Year 1</t>
  </si>
  <si>
    <t>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</si>
  <si>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</si>
  <si>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</si>
  <si>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</si>
  <si>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</si>
  <si>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</si>
  <si>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</si>
  <si>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</si>
  <si>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</si>
  <si>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</si>
  <si>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</si>
  <si>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</si>
  <si>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</si>
  <si>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Visible Costs</t>
  </si>
  <si>
    <t>Hidden Costs</t>
  </si>
  <si>
    <t>SPARK Framework Budget Allocation</t>
  </si>
  <si>
    <t>Phase</t>
  </si>
  <si>
    <t>Duration</t>
  </si>
  <si>
    <t>% of Budget</t>
  </si>
  <si>
    <t>Amount</t>
  </si>
  <si>
    <t>Key Deliverables</t>
  </si>
  <si>
    <t>Success Metrics</t>
  </si>
  <si>
    <t>Scout</t>
  </si>
  <si>
    <t>30 days</t>
  </si>
  <si>
    <t>POC, Vendor selection, Risk assessment</t>
  </si>
  <si>
    <t>Go/No-go decision</t>
  </si>
  <si>
    <t>Pilot</t>
  </si>
  <si>
    <t>90 days</t>
  </si>
  <si>
    <t>Limited deployment, MVP, Training</t>
  </si>
  <si>
    <t>User adoption &gt;60%</t>
  </si>
  <si>
    <t>Accelerate</t>
  </si>
  <si>
    <t>6 months</t>
  </si>
  <si>
    <t>Full deployment, Integration, Optimization</t>
  </si>
  <si>
    <t>ROI positive</t>
  </si>
  <si>
    <t>Refine</t>
  </si>
  <si>
    <t>Ongoing</t>
  </si>
  <si>
    <t>Continuous improvement, Scaling</t>
  </si>
  <si>
    <t>40% productivity gain</t>
  </si>
  <si>
    <t>Risk Contingency Budget (Additional 15-20% Recommended)</t>
  </si>
  <si>
    <t>Risk Category</t>
  </si>
  <si>
    <t>Probability</t>
  </si>
  <si>
    <t>Impact</t>
  </si>
  <si>
    <t>Contingency</t>
  </si>
  <si>
    <t>Mitigation Strategy</t>
  </si>
  <si>
    <t>Integration Complexity Underestimated</t>
  </si>
  <si>
    <t>High (60%)</t>
  </si>
  <si>
    <t>API-first architecture, Experienced integrators</t>
  </si>
  <si>
    <t>User Adoption Resistance</t>
  </si>
  <si>
    <t>Medium (40%)</t>
  </si>
  <si>
    <t>Change champions, Incentive programs</t>
  </si>
  <si>
    <t>Scaling Performance Issues</t>
  </si>
  <si>
    <t>Medium (35%)</t>
  </si>
  <si>
    <t>Cloud-native design, Load testing</t>
  </si>
  <si>
    <t>Security Vulnerabilities</t>
  </si>
  <si>
    <t>Low (20%)</t>
  </si>
  <si>
    <t>Zero-trust architecture, Pen testing</t>
  </si>
  <si>
    <t>Total Risk Contingency</t>
  </si>
  <si>
    <t>7.2% of base budget</t>
  </si>
  <si>
    <t>Executive Budget Metrics</t>
  </si>
  <si>
    <t>Metric</t>
  </si>
  <si>
    <t>Value</t>
  </si>
  <si>
    <t>Comparison</t>
  </si>
  <si>
    <t>Status</t>
  </si>
  <si>
    <t>True 3-Year TCO</t>
  </si>
  <si>
    <t>3.3x initial estimate</t>
  </si>
  <si>
    <t>Critical</t>
  </si>
  <si>
    <t>Hidden Cost Ratio</t>
  </si>
  <si>
    <t>Industry avg: 70%</t>
  </si>
  <si>
    <t>Better than average</t>
  </si>
  <si>
    <t>Monthly Burn Rate</t>
  </si>
  <si>
    <t>Year 1 average</t>
  </si>
  <si>
    <t>Monitor closely</t>
  </si>
  <si>
    <t>Budget Accuracy</t>
  </si>
  <si>
    <t>vs 27% traditional</t>
  </si>
  <si>
    <t>Excellent</t>
  </si>
  <si>
    <t>Critical Budget Planning Notes:</t>
  </si>
  <si>
    <t>• Integration Complexity (18% of budget): The single largest hidden cost. Budget for worst-case scenario.</t>
  </si>
  <si>
    <t>• Change Management (15% of budget): Expect 30% productivity dip for 3-6 months before 40% improvement.</t>
  </si>
  <si>
    <t>• Scaling Challenges: Costs grow exponentially in years 2-3 as usage increases.</t>
  </si>
  <si>
    <t>• Monthly Reviews Required: Hidden costs emerge throughout implementation - track weekly.</t>
  </si>
  <si>
    <t>• Phased Approach (SPARK): Reduces budget overrun risk from 240% to 10-15%.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</si>
</sst>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"/>
    <numFmt numFmtId="165" formatCode="0.0%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0F172A"/>
      <name val="Calibri"/>
      <family val="2"/>
    </font>
    <font>
      <i/>
      <sz val="14"/>
      <color rgb="FF666666"/>
      <name val="Calibri"/>
      <family val="2"/>
    </font>
    <font>
      <b/>
      <sz val="11"/>
      <color theme="1"/>
      <name val="Calibri"/>
      <family val="2"/>
    </font>
    <font>
      <b/>
      <sz val="11"/>
      <color rgb="FFDC2626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DC2626"/>
      <name val="Calibri"/>
      <family val="2"/>
    </font>
    <font>
      <i/>
      <sz val="11"/>
      <color theme="1"/>
      <name val="Calibri"/>
      <family val="2"/>
    </font>
    <font>
      <b/>
      <sz val="11"/>
      <color rgb="FF059669"/>
      <name val="Calibri"/>
      <family val="2"/>
    </font>
    <font>
      <sz val="9"/>
      <color theme="1"/>
      <name val="Calibri"/>
      <family val="2"/>
    </font>
    <font>
      <b/>
      <sz val="14"/>
      <color rgb="FF059669"/>
      <name val="Calibri"/>
      <family val="2"/>
    </font>
    <font>
      <b/>
      <sz val="11"/>
      <color rgb="FFFFFFFF"/>
      <name val="Calibri"/>
      <family val="2"/>
    </font>
    <font>
      <b/>
      <sz val="14"/>
      <color rgb="FFFF8C00"/>
      <name val="Calibri"/>
      <family val="2"/>
    </font>
    <font>
      <sz val="11"/>
      <color rgb="FFDC2626"/>
      <name val="Calibri"/>
      <family val="2"/>
    </font>
    <font>
      <sz val="11"/>
      <color rgb="FFF59E0B"/>
      <name val="Calibri"/>
      <family val="2"/>
    </font>
    <font>
      <sz val="11"/>
      <color rgb="FF059669"/>
      <name val="Calibri"/>
      <family val="2"/>
    </font>
    <font>
      <b/>
      <sz val="11"/>
      <color rgb="FF666666"/>
      <name val="Calibri"/>
      <family val="2"/>
    </font>
    <font>
      <sz val="10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EE2E2"/>
        <bgColor indexed="64"/>
      </patternFill>
    </fill>
    <fill>
      <patternFill patternType="solid">
        <fgColor rgb="FFFEF2F2"/>
        <bgColor indexed="64"/>
      </patternFill>
    </fill>
    <fill>
      <patternFill patternType="solid">
        <fgColor rgb="FFF0FDF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E7F3FF"/>
        <bgColor indexed="64"/>
      </patternFill>
    </fill>
    <fill>
      <patternFill patternType="solid">
        <fgColor rgb="FFD4EDDA"/>
        <bgColor indexed="64"/>
      </patternFill>
    </fill>
    <fill>
      <patternFill patternType="solid">
        <fgColor rgb="FFCCE5FF"/>
        <bgColor indexed="64"/>
      </patternFill>
    </fill>
    <fill>
      <patternFill patternType="solid">
        <fgColor rgb="FFFFF3CD"/>
        <bgColor indexed="64"/>
      </patternFill>
    </fill>
    <fill>
      <patternFill patternType="solid">
        <fgColor rgb="FFE2E3E5"/>
        <bgColor indexed="64"/>
      </patternFill>
    </fill>
    <fill>
      <patternFill patternType="solid">
        <fgColor rgb="FFFFB8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C2626"/>
      </left>
      <right style="medium">
        <color rgb="FFDC2626"/>
      </right>
      <top style="medium">
        <color rgb="FFDC2626"/>
      </top>
      <bottom style="medium">
        <color rgb="FFDC2626"/>
      </bottom>
      <diagonal/>
    </border>
    <border>
      <left style="medium">
        <color rgb="FFDC2626"/>
      </left>
      <right/>
      <top style="medium">
        <color rgb="FFDC2626"/>
      </top>
      <bottom style="medium">
        <color rgb="FFDC2626"/>
      </bottom>
      <diagonal/>
    </border>
    <border>
      <left/>
      <right/>
      <top style="medium">
        <color rgb="FFDC2626"/>
      </top>
      <bottom style="medium">
        <color rgb="FFDC2626"/>
      </bottom>
      <diagonal/>
    </border>
    <border>
      <left/>
      <right style="medium">
        <color rgb="FFDC2626"/>
      </right>
      <top style="medium">
        <color rgb="FFDC2626"/>
      </top>
      <bottom style="medium">
        <color rgb="FFDC2626"/>
      </bottom>
      <diagonal/>
    </border>
    <border>
      <left style="medium">
        <color rgb="FF059669"/>
      </left>
      <right style="medium">
        <color rgb="FF059669"/>
      </right>
      <top style="medium">
        <color rgb="FF059669"/>
      </top>
      <bottom style="medium">
        <color rgb="FF059669"/>
      </bottom>
      <diagonal/>
    </border>
    <border>
      <left style="medium">
        <color rgb="FF059669"/>
      </left>
      <right/>
      <top style="medium">
        <color rgb="FF059669"/>
      </top>
      <bottom style="medium">
        <color rgb="FF059669"/>
      </bottom>
      <diagonal/>
    </border>
    <border>
      <left/>
      <right/>
      <top style="medium">
        <color rgb="FF059669"/>
      </top>
      <bottom style="medium">
        <color rgb="FF059669"/>
      </bottom>
      <diagonal/>
    </border>
    <border>
      <left/>
      <right style="medium">
        <color rgb="FF059669"/>
      </right>
      <top style="medium">
        <color rgb="FF059669"/>
      </top>
      <bottom style="medium">
        <color rgb="FF059669"/>
      </bottom>
      <diagonal/>
    </border>
    <border>
      <left style="medium">
        <color rgb="FF059669"/>
      </left>
      <right/>
      <top style="medium">
        <color rgb="FF059669"/>
      </top>
      <bottom/>
      <diagonal/>
    </border>
    <border>
      <left/>
      <right/>
      <top style="medium">
        <color rgb="FF059669"/>
      </top>
      <bottom/>
      <diagonal/>
    </border>
    <border>
      <left/>
      <right style="medium">
        <color rgb="FF059669"/>
      </right>
      <top style="medium">
        <color rgb="FF059669"/>
      </top>
      <bottom/>
      <diagonal/>
    </border>
    <border>
      <left style="medium">
        <color rgb="FF059669"/>
      </left>
      <right/>
      <top/>
      <bottom style="medium">
        <color rgb="FF059669"/>
      </bottom>
      <diagonal/>
    </border>
    <border>
      <left/>
      <right/>
      <top/>
      <bottom style="medium">
        <color rgb="FF059669"/>
      </bottom>
      <diagonal/>
    </border>
    <border>
      <left/>
      <right style="medium">
        <color rgb="FF059669"/>
      </right>
      <top/>
      <bottom style="medium">
        <color rgb="FF059669"/>
      </bottom>
      <diagonal/>
    </border>
    <border>
      <left style="medium">
        <color rgb="FFFFB800"/>
      </left>
      <right style="medium">
        <color rgb="FFFFB800"/>
      </right>
      <top style="medium">
        <color rgb="FFFFB800"/>
      </top>
      <bottom style="medium">
        <color rgb="FFFFB8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/>
    <xf numFmtId="0" fontId="1" fillId="3" borderId="2" xfId="0" applyFont="1" applyFill="1" applyBorder="1"/>
    <xf numFmtId="0" fontId="5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1" fillId="3" borderId="2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4" borderId="6" xfId="0" applyNumberFormat="1" applyFont="1" applyFill="1" applyBorder="1"/>
    <xf numFmtId="0" fontId="11" fillId="4" borderId="10" xfId="0" applyFont="1" applyFill="1" applyBorder="1" applyAlignment="1">
      <alignment wrapText="1"/>
    </xf>
    <xf numFmtId="0" fontId="1" fillId="4" borderId="11" xfId="0" applyFont="1" applyFill="1" applyBorder="1" applyAlignment="1">
      <alignment wrapText="1"/>
    </xf>
    <xf numFmtId="0" fontId="1" fillId="4" borderId="12" xfId="0" applyFont="1" applyFill="1" applyBorder="1" applyAlignment="1">
      <alignment wrapText="1"/>
    </xf>
    <xf numFmtId="0" fontId="1" fillId="4" borderId="13" xfId="0" applyFont="1" applyFill="1" applyBorder="1" applyAlignment="1">
      <alignment wrapText="1"/>
    </xf>
    <xf numFmtId="0" fontId="1" fillId="4" borderId="14" xfId="0" applyFont="1" applyFill="1" applyBorder="1" applyAlignment="1">
      <alignment wrapText="1"/>
    </xf>
    <xf numFmtId="0" fontId="1" fillId="4" borderId="15" xfId="0" applyFont="1" applyFill="1" applyBorder="1" applyAlignment="1">
      <alignment wrapText="1"/>
    </xf>
    <xf numFmtId="0" fontId="12" fillId="4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3" fillId="5" borderId="1" xfId="0" applyFont="1" applyFill="1" applyBorder="1"/>
    <xf numFmtId="0" fontId="13" fillId="6" borderId="1" xfId="0" applyFont="1" applyFill="1" applyBorder="1" applyAlignment="1">
      <alignment horizontal="center"/>
    </xf>
    <xf numFmtId="0" fontId="13" fillId="7" borderId="1" xfId="0" applyFont="1" applyFill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4" fillId="8" borderId="1" xfId="0" applyFont="1" applyFill="1" applyBorder="1"/>
    <xf numFmtId="164" fontId="4" fillId="8" borderId="1" xfId="0" applyNumberFormat="1" applyFont="1" applyFill="1" applyBorder="1"/>
    <xf numFmtId="165" fontId="4" fillId="8" borderId="1" xfId="0" applyNumberFormat="1" applyFont="1" applyFill="1" applyBorder="1"/>
    <xf numFmtId="0" fontId="7" fillId="9" borderId="1" xfId="0" applyFont="1" applyFill="1" applyBorder="1"/>
    <xf numFmtId="164" fontId="7" fillId="9" borderId="1" xfId="0" applyNumberFormat="1" applyFont="1" applyFill="1" applyBorder="1"/>
    <xf numFmtId="9" fontId="7" fillId="9" borderId="1" xfId="0" applyNumberFormat="1" applyFont="1" applyFill="1" applyBorder="1"/>
    <xf numFmtId="0" fontId="13" fillId="5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2" borderId="1" xfId="0" applyFont="1" applyFill="1" applyBorder="1"/>
    <xf numFmtId="0" fontId="4" fillId="11" borderId="1" xfId="0" applyFont="1" applyFill="1" applyBorder="1"/>
    <xf numFmtId="9" fontId="1" fillId="0" borderId="1" xfId="0" applyNumberFormat="1" applyFont="1" applyBorder="1"/>
    <xf numFmtId="0" fontId="4" fillId="12" borderId="1" xfId="0" applyFont="1" applyFill="1" applyBorder="1"/>
    <xf numFmtId="0" fontId="4" fillId="13" borderId="1" xfId="0" applyFont="1" applyFill="1" applyBorder="1"/>
    <xf numFmtId="0" fontId="4" fillId="14" borderId="1" xfId="0" applyFont="1" applyFill="1" applyBorder="1"/>
    <xf numFmtId="0" fontId="15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14" fillId="0" borderId="16" xfId="0" applyFont="1" applyBorder="1"/>
    <xf numFmtId="0" fontId="1" fillId="0" borderId="16" xfId="0" applyFont="1" applyBorder="1"/>
    <xf numFmtId="0" fontId="4" fillId="15" borderId="16" xfId="0" applyFont="1" applyFill="1" applyBorder="1"/>
    <xf numFmtId="0" fontId="15" fillId="0" borderId="16" xfId="0" applyFont="1" applyBorder="1"/>
    <xf numFmtId="164" fontId="1" fillId="0" borderId="16" xfId="0" applyNumberFormat="1" applyFont="1" applyBorder="1"/>
    <xf numFmtId="0" fontId="16" fillId="0" borderId="16" xfId="0" applyFont="1" applyBorder="1"/>
    <xf numFmtId="0" fontId="17" fillId="0" borderId="16" xfId="0" applyFont="1" applyBorder="1"/>
    <xf numFmtId="0" fontId="4" fillId="8" borderId="16" xfId="0" applyFont="1" applyFill="1" applyBorder="1"/>
    <xf numFmtId="164" fontId="4" fillId="8" borderId="16" xfId="0" applyNumberFormat="1" applyFont="1" applyFill="1" applyBorder="1"/>
    <xf numFmtId="10" fontId="1" fillId="0" borderId="1" xfId="0" applyNumberFormat="1" applyFont="1" applyBorder="1"/>
    <xf numFmtId="0" fontId="18" fillId="0" borderId="0" xfId="0" applyFont="1"/>
    <xf numFmtId="0" fontId="19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335C-BF7A-8F45-8B95-78BFC4612BD8}">
  <dimension ref="A1:M112"/>
  <sheetViews>
    <sheetView tabSelected="1" workbookViewId="0">
      <selection sqref="A1:H1"/>
    </sheetView>
  </sheetViews>
  <sheetFormatPr baseColWidth="10" defaultRowHeight="15" x14ac:dyDescent="0.2"/>
  <cols>
    <col min="1" max="1" width="62" style="1" bestFit="1" customWidth="1"/>
    <col min="2" max="2" width="12.1640625" style="1" bestFit="1" customWidth="1"/>
    <col min="3" max="3" width="16.33203125" style="1" bestFit="1" customWidth="1"/>
    <col min="4" max="4" width="15.6640625" style="1" bestFit="1" customWidth="1"/>
    <col min="5" max="5" width="36.1640625" style="1" bestFit="1" customWidth="1"/>
    <col min="6" max="6" width="18" style="1" bestFit="1" customWidth="1"/>
    <col min="7" max="7" width="20" style="1" bestFit="1" customWidth="1"/>
    <col min="8" max="8" width="9.5" style="1" bestFit="1" customWidth="1"/>
    <col min="9" max="13" width="8.1640625" style="1" bestFit="1" customWidth="1"/>
    <col min="14" max="16384" width="10.83203125" style="1"/>
  </cols>
  <sheetData>
    <row r="1" spans="1:8" ht="26" x14ac:dyDescent="0.3">
      <c r="A1" s="2" t="s">
        <v>0</v>
      </c>
      <c r="B1" s="2"/>
      <c r="C1" s="2"/>
      <c r="D1" s="2"/>
      <c r="E1" s="2"/>
      <c r="F1" s="2"/>
      <c r="G1" s="2"/>
      <c r="H1" s="2"/>
    </row>
    <row r="2" spans="1:8" ht="19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8" ht="16" thickBot="1" x14ac:dyDescent="0.25"/>
    <row r="4" spans="1:8" ht="16" thickBot="1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ht="16" thickBot="1" x14ac:dyDescent="0.25">
      <c r="A5" s="4"/>
      <c r="B5" s="4"/>
      <c r="C5" s="4"/>
      <c r="D5" s="4"/>
      <c r="E5" s="4"/>
      <c r="F5" s="4"/>
      <c r="G5" s="4"/>
      <c r="H5" s="4"/>
    </row>
    <row r="7" spans="1:8" ht="21" x14ac:dyDescent="0.25">
      <c r="A7" s="5" t="s">
        <v>3</v>
      </c>
    </row>
    <row r="8" spans="1:8" ht="16" thickBot="1" x14ac:dyDescent="0.25"/>
    <row r="9" spans="1:8" ht="17" customHeight="1" thickBot="1" x14ac:dyDescent="0.25">
      <c r="A9" s="8" t="s">
        <v>4</v>
      </c>
      <c r="B9" s="9"/>
      <c r="C9" s="10"/>
      <c r="E9" s="15" t="s">
        <v>11</v>
      </c>
      <c r="F9" s="16"/>
      <c r="G9" s="16"/>
      <c r="H9" s="17"/>
    </row>
    <row r="10" spans="1:8" ht="16" thickBot="1" x14ac:dyDescent="0.25">
      <c r="A10" s="7" t="s">
        <v>5</v>
      </c>
      <c r="B10" s="7"/>
      <c r="C10" s="11">
        <v>500000</v>
      </c>
      <c r="E10" s="14" t="s">
        <v>12</v>
      </c>
      <c r="F10" s="14"/>
      <c r="G10" s="14"/>
      <c r="H10" s="18">
        <v>1000000</v>
      </c>
    </row>
    <row r="11" spans="1:8" ht="16" thickBot="1" x14ac:dyDescent="0.25">
      <c r="A11" s="7" t="s">
        <v>6</v>
      </c>
      <c r="B11" s="7"/>
      <c r="C11" s="11">
        <v>200000</v>
      </c>
      <c r="E11" s="14" t="s">
        <v>13</v>
      </c>
      <c r="F11" s="14"/>
      <c r="G11" s="14"/>
      <c r="H11" s="18">
        <v>2300000</v>
      </c>
    </row>
    <row r="12" spans="1:8" ht="17" customHeight="1" thickBot="1" x14ac:dyDescent="0.25">
      <c r="A12" s="7" t="s">
        <v>7</v>
      </c>
      <c r="B12" s="7"/>
      <c r="C12" s="11">
        <v>100000</v>
      </c>
      <c r="E12" s="19" t="s">
        <v>14</v>
      </c>
      <c r="F12" s="20"/>
      <c r="G12" s="20"/>
      <c r="H12" s="21"/>
    </row>
    <row r="13" spans="1:8" ht="17" customHeight="1" thickBot="1" x14ac:dyDescent="0.25">
      <c r="A13" s="7" t="s">
        <v>8</v>
      </c>
      <c r="B13" s="7"/>
      <c r="C13" s="11">
        <v>200000</v>
      </c>
      <c r="E13" s="22"/>
      <c r="F13" s="23"/>
      <c r="G13" s="23"/>
      <c r="H13" s="24"/>
    </row>
    <row r="14" spans="1:8" ht="17" customHeight="1" thickBot="1" x14ac:dyDescent="0.3">
      <c r="A14" s="12" t="s">
        <v>9</v>
      </c>
      <c r="B14" s="9"/>
      <c r="C14" s="10"/>
      <c r="E14" s="25" t="s">
        <v>15</v>
      </c>
      <c r="F14" s="16"/>
      <c r="G14" s="16"/>
      <c r="H14" s="17"/>
    </row>
    <row r="15" spans="1:8" ht="17" customHeight="1" thickBot="1" x14ac:dyDescent="0.25">
      <c r="A15" s="13" t="s">
        <v>10</v>
      </c>
      <c r="B15" s="9"/>
      <c r="C15" s="10"/>
      <c r="E15" s="26" t="s">
        <v>16</v>
      </c>
      <c r="F15" s="16"/>
      <c r="G15" s="16"/>
      <c r="H15" s="17"/>
    </row>
    <row r="20" spans="1:7" ht="21" x14ac:dyDescent="0.25">
      <c r="A20" s="5" t="s">
        <v>17</v>
      </c>
    </row>
    <row r="22" spans="1:7" x14ac:dyDescent="0.2">
      <c r="A22" s="27" t="s">
        <v>18</v>
      </c>
      <c r="B22" s="27" t="s">
        <v>19</v>
      </c>
      <c r="C22" s="27" t="s">
        <v>20</v>
      </c>
      <c r="D22" s="27" t="s">
        <v>21</v>
      </c>
      <c r="E22" s="27" t="s">
        <v>22</v>
      </c>
      <c r="F22" s="27" t="s">
        <v>23</v>
      </c>
      <c r="G22" s="27" t="s">
        <v>24</v>
      </c>
    </row>
    <row r="23" spans="1:7" x14ac:dyDescent="0.2">
      <c r="A23" s="28" t="s">
        <v>25</v>
      </c>
      <c r="B23" s="28"/>
      <c r="C23" s="28"/>
      <c r="D23" s="28"/>
      <c r="E23" s="28"/>
      <c r="F23" s="28"/>
      <c r="G23" s="28"/>
    </row>
    <row r="24" spans="1:7" x14ac:dyDescent="0.2">
      <c r="A24" s="29" t="s">
        <v>26</v>
      </c>
      <c r="B24" s="30">
        <v>250000</v>
      </c>
      <c r="C24" s="30">
        <v>275000</v>
      </c>
      <c r="D24" s="30">
        <v>302500</v>
      </c>
      <c r="E24" s="30">
        <f>SUM(B24:D24)</f>
        <v>827500</v>
      </c>
      <c r="F24" s="31">
        <f>E24/$E$40</f>
        <v>0.19913367825773071</v>
      </c>
      <c r="G24" s="6" t="s">
        <v>27</v>
      </c>
    </row>
    <row r="25" spans="1:7" x14ac:dyDescent="0.2">
      <c r="A25" s="29" t="s">
        <v>28</v>
      </c>
      <c r="B25" s="30">
        <v>150000</v>
      </c>
      <c r="C25" s="30">
        <v>0</v>
      </c>
      <c r="D25" s="30">
        <v>0</v>
      </c>
      <c r="E25" s="30">
        <f>SUM(B25:D25)</f>
        <v>150000</v>
      </c>
      <c r="F25" s="31">
        <f>E25/$E$40</f>
        <v>3.6096739261220069E-2</v>
      </c>
      <c r="G25" s="6" t="s">
        <v>29</v>
      </c>
    </row>
    <row r="26" spans="1:7" x14ac:dyDescent="0.2">
      <c r="A26" s="29" t="s">
        <v>30</v>
      </c>
      <c r="B26" s="30">
        <v>50000</v>
      </c>
      <c r="C26" s="30">
        <v>25000</v>
      </c>
      <c r="D26" s="30">
        <v>25000</v>
      </c>
      <c r="E26" s="30">
        <f>SUM(B26:D26)</f>
        <v>100000</v>
      </c>
      <c r="F26" s="31">
        <f>E26/$E$40</f>
        <v>2.4064492840813381E-2</v>
      </c>
      <c r="G26" s="6" t="s">
        <v>31</v>
      </c>
    </row>
    <row r="27" spans="1:7" x14ac:dyDescent="0.2">
      <c r="A27" s="29" t="s">
        <v>32</v>
      </c>
      <c r="B27" s="30">
        <v>100000</v>
      </c>
      <c r="C27" s="30">
        <v>120000</v>
      </c>
      <c r="D27" s="30">
        <v>144000</v>
      </c>
      <c r="E27" s="30">
        <f>SUM(B27:D27)</f>
        <v>364000</v>
      </c>
      <c r="F27" s="31">
        <f>E27/$E$40</f>
        <v>8.7594753940560696E-2</v>
      </c>
      <c r="G27" s="6" t="s">
        <v>33</v>
      </c>
    </row>
    <row r="28" spans="1:7" x14ac:dyDescent="0.2">
      <c r="A28" s="32" t="s">
        <v>34</v>
      </c>
      <c r="B28" s="33">
        <f>SUM(B24:B27)</f>
        <v>550000</v>
      </c>
      <c r="C28" s="33">
        <f>SUM(C24:C27)</f>
        <v>420000</v>
      </c>
      <c r="D28" s="33">
        <f>SUM(D24:D27)</f>
        <v>471500</v>
      </c>
      <c r="E28" s="33">
        <f>SUM(B28:D28)</f>
        <v>1441500</v>
      </c>
      <c r="F28" s="34">
        <f>E28/$E$40</f>
        <v>0.34688966430032486</v>
      </c>
      <c r="G28" s="6"/>
    </row>
    <row r="29" spans="1:7" x14ac:dyDescent="0.2">
      <c r="A29" s="6"/>
      <c r="B29" s="6"/>
      <c r="C29" s="6"/>
      <c r="D29" s="6"/>
      <c r="E29" s="6"/>
      <c r="F29" s="6"/>
      <c r="G29" s="6"/>
    </row>
    <row r="30" spans="1:7" x14ac:dyDescent="0.2">
      <c r="A30" s="28" t="s">
        <v>35</v>
      </c>
      <c r="B30" s="28"/>
      <c r="C30" s="28"/>
      <c r="D30" s="28"/>
      <c r="E30" s="28"/>
      <c r="F30" s="28"/>
      <c r="G30" s="28"/>
    </row>
    <row r="31" spans="1:7" x14ac:dyDescent="0.2">
      <c r="A31" s="29" t="s">
        <v>36</v>
      </c>
      <c r="B31" s="30">
        <v>300000</v>
      </c>
      <c r="C31" s="30">
        <v>100000</v>
      </c>
      <c r="D31" s="30">
        <v>50000</v>
      </c>
      <c r="E31" s="30">
        <f>SUM(B31:D31)</f>
        <v>450000</v>
      </c>
      <c r="F31" s="31">
        <f>E31/$E$40</f>
        <v>0.10829021778366021</v>
      </c>
      <c r="G31" s="6" t="s">
        <v>37</v>
      </c>
    </row>
    <row r="32" spans="1:7" x14ac:dyDescent="0.2">
      <c r="A32" s="29" t="s">
        <v>38</v>
      </c>
      <c r="B32" s="30">
        <v>200000</v>
      </c>
      <c r="C32" s="30">
        <v>150000</v>
      </c>
      <c r="D32" s="30">
        <v>100000</v>
      </c>
      <c r="E32" s="30">
        <f>SUM(B32:D32)</f>
        <v>450000</v>
      </c>
      <c r="F32" s="31">
        <f>E32/$E$40</f>
        <v>0.10829021778366021</v>
      </c>
      <c r="G32" s="6" t="s">
        <v>39</v>
      </c>
    </row>
    <row r="33" spans="1:13" x14ac:dyDescent="0.2">
      <c r="A33" s="29" t="s">
        <v>40</v>
      </c>
      <c r="B33" s="30">
        <v>150000</v>
      </c>
      <c r="C33" s="30">
        <v>175000</v>
      </c>
      <c r="D33" s="30">
        <v>200000</v>
      </c>
      <c r="E33" s="30">
        <f>SUM(B33:D33)</f>
        <v>525000</v>
      </c>
      <c r="F33" s="31">
        <f>E33/$E$40</f>
        <v>0.12633858741427023</v>
      </c>
      <c r="G33" s="6" t="s">
        <v>41</v>
      </c>
    </row>
    <row r="34" spans="1:13" x14ac:dyDescent="0.2">
      <c r="A34" s="29" t="s">
        <v>42</v>
      </c>
      <c r="B34" s="30">
        <v>100000</v>
      </c>
      <c r="C34" s="30">
        <v>120000</v>
      </c>
      <c r="D34" s="30">
        <v>144000</v>
      </c>
      <c r="E34" s="30">
        <f>SUM(B34:D34)</f>
        <v>364000</v>
      </c>
      <c r="F34" s="31">
        <f>E34/$E$40</f>
        <v>8.7594753940560696E-2</v>
      </c>
      <c r="G34" s="6" t="s">
        <v>43</v>
      </c>
    </row>
    <row r="35" spans="1:13" x14ac:dyDescent="0.2">
      <c r="A35" s="29" t="s">
        <v>44</v>
      </c>
      <c r="B35" s="30">
        <v>80000</v>
      </c>
      <c r="C35" s="30">
        <v>90000</v>
      </c>
      <c r="D35" s="30">
        <v>100000</v>
      </c>
      <c r="E35" s="30">
        <f>SUM(B35:D35)</f>
        <v>270000</v>
      </c>
      <c r="F35" s="31">
        <f>E35/$E$40</f>
        <v>6.4974130670196126E-2</v>
      </c>
      <c r="G35" s="6" t="s">
        <v>45</v>
      </c>
    </row>
    <row r="36" spans="1:13" x14ac:dyDescent="0.2">
      <c r="A36" s="29" t="s">
        <v>46</v>
      </c>
      <c r="B36" s="30">
        <v>75000</v>
      </c>
      <c r="C36" s="30">
        <v>85000</v>
      </c>
      <c r="D36" s="30">
        <v>95000</v>
      </c>
      <c r="E36" s="30">
        <f>SUM(B36:D36)</f>
        <v>255000</v>
      </c>
      <c r="F36" s="31">
        <f>E36/$E$40</f>
        <v>6.136445674407412E-2</v>
      </c>
      <c r="G36" s="6" t="s">
        <v>47</v>
      </c>
    </row>
    <row r="37" spans="1:13" x14ac:dyDescent="0.2">
      <c r="A37" s="29" t="s">
        <v>48</v>
      </c>
      <c r="B37" s="30">
        <v>50000</v>
      </c>
      <c r="C37" s="30">
        <v>150000</v>
      </c>
      <c r="D37" s="30">
        <v>200000</v>
      </c>
      <c r="E37" s="30">
        <f>SUM(B37:D37)</f>
        <v>400000</v>
      </c>
      <c r="F37" s="31">
        <f>E37/$E$40</f>
        <v>9.6257971363253522E-2</v>
      </c>
      <c r="G37" s="6" t="s">
        <v>49</v>
      </c>
    </row>
    <row r="38" spans="1:13" x14ac:dyDescent="0.2">
      <c r="A38" s="32" t="s">
        <v>50</v>
      </c>
      <c r="B38" s="33">
        <f>SUM(B31:B37)</f>
        <v>955000</v>
      </c>
      <c r="C38" s="33">
        <f>SUM(C31:C37)</f>
        <v>870000</v>
      </c>
      <c r="D38" s="33">
        <f>SUM(D31:D37)</f>
        <v>889000</v>
      </c>
      <c r="E38" s="33">
        <f>SUM(B38:D38)</f>
        <v>2714000</v>
      </c>
      <c r="F38" s="34">
        <f>E38/$E$40</f>
        <v>0.65311033569967514</v>
      </c>
      <c r="G38" s="6"/>
    </row>
    <row r="39" spans="1:13" x14ac:dyDescent="0.2">
      <c r="A39" s="6"/>
      <c r="B39" s="6"/>
      <c r="C39" s="6"/>
      <c r="D39" s="6"/>
      <c r="E39" s="6"/>
      <c r="F39" s="6"/>
      <c r="G39" s="6"/>
    </row>
    <row r="40" spans="1:13" ht="19" x14ac:dyDescent="0.25">
      <c r="A40" s="35" t="s">
        <v>51</v>
      </c>
      <c r="B40" s="36">
        <f>B28+B38</f>
        <v>1505000</v>
      </c>
      <c r="C40" s="36">
        <f>C28+C38</f>
        <v>1290000</v>
      </c>
      <c r="D40" s="36">
        <f>D28+D38</f>
        <v>1360500</v>
      </c>
      <c r="E40" s="36">
        <f>SUM(B40:D40)</f>
        <v>4155500</v>
      </c>
      <c r="F40" s="37">
        <v>1</v>
      </c>
      <c r="G40" s="6"/>
    </row>
    <row r="45" spans="1:13" ht="21" x14ac:dyDescent="0.25">
      <c r="A45" s="5" t="s">
        <v>52</v>
      </c>
    </row>
    <row r="47" spans="1:13" x14ac:dyDescent="0.2">
      <c r="A47" s="38" t="s">
        <v>53</v>
      </c>
      <c r="B47" s="38" t="s">
        <v>54</v>
      </c>
      <c r="C47" s="38" t="s">
        <v>55</v>
      </c>
      <c r="D47" s="38" t="s">
        <v>56</v>
      </c>
      <c r="E47" s="38" t="s">
        <v>57</v>
      </c>
      <c r="F47" s="38" t="s">
        <v>58</v>
      </c>
      <c r="G47" s="38" t="s">
        <v>59</v>
      </c>
      <c r="H47" s="38" t="s">
        <v>60</v>
      </c>
      <c r="I47" s="38" t="s">
        <v>61</v>
      </c>
      <c r="J47" s="38" t="s">
        <v>62</v>
      </c>
      <c r="K47" s="38" t="s">
        <v>63</v>
      </c>
      <c r="L47" s="38" t="s">
        <v>64</v>
      </c>
      <c r="M47" s="38" t="s">
        <v>65</v>
      </c>
    </row>
    <row r="48" spans="1:13" x14ac:dyDescent="0.2">
      <c r="A48" s="39" t="s">
        <v>66</v>
      </c>
      <c r="B48" s="30">
        <v>150000</v>
      </c>
      <c r="C48" s="30">
        <v>75000</v>
      </c>
      <c r="D48" s="30">
        <v>50000</v>
      </c>
      <c r="E48" s="30">
        <v>40000</v>
      </c>
      <c r="F48" s="30">
        <v>35000</v>
      </c>
      <c r="G48" s="30">
        <v>30000</v>
      </c>
      <c r="H48" s="30">
        <v>30000</v>
      </c>
      <c r="I48" s="30">
        <v>30000</v>
      </c>
      <c r="J48" s="30">
        <v>30000</v>
      </c>
      <c r="K48" s="30">
        <v>30000</v>
      </c>
      <c r="L48" s="30">
        <v>25000</v>
      </c>
      <c r="M48" s="30">
        <v>25000</v>
      </c>
    </row>
    <row r="49" spans="1:13" x14ac:dyDescent="0.2">
      <c r="A49" s="40" t="s">
        <v>67</v>
      </c>
      <c r="B49" s="30">
        <v>50000</v>
      </c>
      <c r="C49" s="30">
        <v>60000</v>
      </c>
      <c r="D49" s="30">
        <v>80000</v>
      </c>
      <c r="E49" s="30">
        <v>90000</v>
      </c>
      <c r="F49" s="30">
        <v>100000</v>
      </c>
      <c r="G49" s="30">
        <v>85000</v>
      </c>
      <c r="H49" s="30">
        <v>80000</v>
      </c>
      <c r="I49" s="30">
        <v>75000</v>
      </c>
      <c r="J49" s="30">
        <v>75000</v>
      </c>
      <c r="K49" s="30">
        <v>80000</v>
      </c>
      <c r="L49" s="30">
        <v>90000</v>
      </c>
      <c r="M49" s="30">
        <v>90000</v>
      </c>
    </row>
    <row r="50" spans="1:13" x14ac:dyDescent="0.2">
      <c r="A50" s="32" t="s">
        <v>22</v>
      </c>
      <c r="B50" s="33">
        <f>$B$48+$B$49</f>
        <v>200000</v>
      </c>
      <c r="C50" s="33">
        <f>$C$48+$C$49</f>
        <v>135000</v>
      </c>
      <c r="D50" s="33">
        <f>$D$48+$D$49</f>
        <v>130000</v>
      </c>
      <c r="E50" s="33">
        <f>$E$48+$E$49</f>
        <v>130000</v>
      </c>
      <c r="F50" s="33">
        <f>$F$48+$F$49</f>
        <v>135000</v>
      </c>
      <c r="G50" s="33">
        <f>$G$48+$G$49</f>
        <v>115000</v>
      </c>
      <c r="H50" s="33">
        <f>$H$48+$H$49</f>
        <v>110000</v>
      </c>
      <c r="I50" s="33">
        <f>$I$48+$I$49</f>
        <v>105000</v>
      </c>
      <c r="J50" s="33">
        <f>$J$48+$J$49</f>
        <v>105000</v>
      </c>
      <c r="K50" s="33">
        <f>$K$48+$K$49</f>
        <v>110000</v>
      </c>
      <c r="L50" s="33">
        <f>$L$48+$L$49</f>
        <v>115000</v>
      </c>
      <c r="M50" s="33">
        <f>$M$48+$M$49</f>
        <v>115000</v>
      </c>
    </row>
    <row r="62" spans="1:13" ht="21" x14ac:dyDescent="0.25">
      <c r="A62" s="5" t="s">
        <v>68</v>
      </c>
    </row>
    <row r="64" spans="1:13" x14ac:dyDescent="0.2">
      <c r="A64" s="27" t="s">
        <v>69</v>
      </c>
      <c r="B64" s="27" t="s">
        <v>70</v>
      </c>
      <c r="C64" s="27" t="s">
        <v>71</v>
      </c>
      <c r="D64" s="27" t="s">
        <v>72</v>
      </c>
      <c r="E64" s="27" t="s">
        <v>73</v>
      </c>
      <c r="F64" s="27" t="s">
        <v>74</v>
      </c>
    </row>
    <row r="65" spans="1:6" x14ac:dyDescent="0.2">
      <c r="A65" s="41" t="s">
        <v>75</v>
      </c>
      <c r="B65" s="6" t="s">
        <v>76</v>
      </c>
      <c r="C65" s="42">
        <v>0.05</v>
      </c>
      <c r="D65" s="30">
        <f>$E$40*C65</f>
        <v>207775</v>
      </c>
      <c r="E65" s="6" t="s">
        <v>77</v>
      </c>
      <c r="F65" s="6" t="s">
        <v>78</v>
      </c>
    </row>
    <row r="66" spans="1:6" x14ac:dyDescent="0.2">
      <c r="A66" s="43" t="s">
        <v>79</v>
      </c>
      <c r="B66" s="6" t="s">
        <v>80</v>
      </c>
      <c r="C66" s="42">
        <v>0.2</v>
      </c>
      <c r="D66" s="30">
        <f>$E$40*C66</f>
        <v>831100</v>
      </c>
      <c r="E66" s="6" t="s">
        <v>81</v>
      </c>
      <c r="F66" s="6" t="s">
        <v>82</v>
      </c>
    </row>
    <row r="67" spans="1:6" x14ac:dyDescent="0.2">
      <c r="A67" s="44" t="s">
        <v>83</v>
      </c>
      <c r="B67" s="6" t="s">
        <v>84</v>
      </c>
      <c r="C67" s="42">
        <v>0.5</v>
      </c>
      <c r="D67" s="30">
        <f>$E$40*C67</f>
        <v>2077750</v>
      </c>
      <c r="E67" s="6" t="s">
        <v>85</v>
      </c>
      <c r="F67" s="6" t="s">
        <v>86</v>
      </c>
    </row>
    <row r="68" spans="1:6" x14ac:dyDescent="0.2">
      <c r="A68" s="45" t="s">
        <v>87</v>
      </c>
      <c r="B68" s="6" t="s">
        <v>88</v>
      </c>
      <c r="C68" s="42">
        <v>0.25</v>
      </c>
      <c r="D68" s="30">
        <f>$E$40*C68</f>
        <v>1038875</v>
      </c>
      <c r="E68" s="6" t="s">
        <v>89</v>
      </c>
      <c r="F68" s="6" t="s">
        <v>90</v>
      </c>
    </row>
    <row r="78" spans="1:6" ht="16" thickBot="1" x14ac:dyDescent="0.25"/>
    <row r="79" spans="1:6" ht="20" thickBot="1" x14ac:dyDescent="0.3">
      <c r="A79" s="49" t="s">
        <v>91</v>
      </c>
      <c r="B79" s="50"/>
      <c r="C79" s="50"/>
      <c r="D79" s="50"/>
      <c r="E79" s="50"/>
    </row>
    <row r="80" spans="1:6" ht="16" thickBot="1" x14ac:dyDescent="0.25">
      <c r="A80" s="50"/>
      <c r="B80" s="50"/>
      <c r="C80" s="50"/>
      <c r="D80" s="50"/>
      <c r="E80" s="50"/>
    </row>
    <row r="81" spans="1:5" ht="16" thickBot="1" x14ac:dyDescent="0.25">
      <c r="A81" s="51" t="s">
        <v>92</v>
      </c>
      <c r="B81" s="51" t="s">
        <v>93</v>
      </c>
      <c r="C81" s="51" t="s">
        <v>94</v>
      </c>
      <c r="D81" s="51" t="s">
        <v>95</v>
      </c>
      <c r="E81" s="51" t="s">
        <v>96</v>
      </c>
    </row>
    <row r="82" spans="1:5" ht="16" thickBot="1" x14ac:dyDescent="0.25">
      <c r="A82" s="50" t="s">
        <v>97</v>
      </c>
      <c r="B82" s="52" t="s">
        <v>98</v>
      </c>
      <c r="C82" s="53">
        <v>200000</v>
      </c>
      <c r="D82" s="53">
        <v>120000</v>
      </c>
      <c r="E82" s="50" t="s">
        <v>99</v>
      </c>
    </row>
    <row r="83" spans="1:5" ht="16" thickBot="1" x14ac:dyDescent="0.25">
      <c r="A83" s="50" t="s">
        <v>100</v>
      </c>
      <c r="B83" s="54" t="s">
        <v>101</v>
      </c>
      <c r="C83" s="53">
        <v>150000</v>
      </c>
      <c r="D83" s="53">
        <v>60000</v>
      </c>
      <c r="E83" s="50" t="s">
        <v>102</v>
      </c>
    </row>
    <row r="84" spans="1:5" ht="16" thickBot="1" x14ac:dyDescent="0.25">
      <c r="A84" s="50" t="s">
        <v>103</v>
      </c>
      <c r="B84" s="54" t="s">
        <v>104</v>
      </c>
      <c r="C84" s="53">
        <v>175000</v>
      </c>
      <c r="D84" s="53">
        <v>61250</v>
      </c>
      <c r="E84" s="50" t="s">
        <v>105</v>
      </c>
    </row>
    <row r="85" spans="1:5" ht="16" thickBot="1" x14ac:dyDescent="0.25">
      <c r="A85" s="50" t="s">
        <v>106</v>
      </c>
      <c r="B85" s="55" t="s">
        <v>107</v>
      </c>
      <c r="C85" s="53">
        <v>300000</v>
      </c>
      <c r="D85" s="53">
        <v>60000</v>
      </c>
      <c r="E85" s="50" t="s">
        <v>108</v>
      </c>
    </row>
    <row r="86" spans="1:5" ht="16" thickBot="1" x14ac:dyDescent="0.25">
      <c r="A86" s="56" t="s">
        <v>109</v>
      </c>
      <c r="B86" s="56"/>
      <c r="C86" s="56"/>
      <c r="D86" s="57">
        <f>SUM(D82:D85)</f>
        <v>301250</v>
      </c>
      <c r="E86" s="56" t="s">
        <v>110</v>
      </c>
    </row>
    <row r="98" spans="1:6" ht="21" x14ac:dyDescent="0.25">
      <c r="A98" s="5" t="s">
        <v>111</v>
      </c>
    </row>
    <row r="100" spans="1:6" x14ac:dyDescent="0.2">
      <c r="A100" s="27" t="s">
        <v>112</v>
      </c>
      <c r="B100" s="27" t="s">
        <v>113</v>
      </c>
      <c r="C100" s="27" t="s">
        <v>114</v>
      </c>
      <c r="D100" s="27" t="s">
        <v>115</v>
      </c>
    </row>
    <row r="101" spans="1:6" x14ac:dyDescent="0.2">
      <c r="A101" s="6" t="s">
        <v>116</v>
      </c>
      <c r="B101" s="30">
        <f>$E$40</f>
        <v>4155500</v>
      </c>
      <c r="C101" s="6" t="s">
        <v>117</v>
      </c>
      <c r="D101" s="46" t="s">
        <v>118</v>
      </c>
    </row>
    <row r="102" spans="1:6" x14ac:dyDescent="0.2">
      <c r="A102" s="6" t="s">
        <v>119</v>
      </c>
      <c r="B102" s="58">
        <v>0.65300000000000002</v>
      </c>
      <c r="C102" s="6" t="s">
        <v>120</v>
      </c>
      <c r="D102" s="48" t="s">
        <v>121</v>
      </c>
    </row>
    <row r="103" spans="1:6" x14ac:dyDescent="0.2">
      <c r="A103" s="6" t="s">
        <v>122</v>
      </c>
      <c r="B103" s="30">
        <f>$E$40/36</f>
        <v>115430.55555555556</v>
      </c>
      <c r="C103" s="6" t="s">
        <v>123</v>
      </c>
      <c r="D103" s="47" t="s">
        <v>124</v>
      </c>
    </row>
    <row r="104" spans="1:6" x14ac:dyDescent="0.2">
      <c r="A104" s="6" t="s">
        <v>125</v>
      </c>
      <c r="B104" s="42">
        <v>0.89</v>
      </c>
      <c r="C104" s="6" t="s">
        <v>126</v>
      </c>
      <c r="D104" s="48" t="s">
        <v>127</v>
      </c>
    </row>
    <row r="107" spans="1:6" x14ac:dyDescent="0.2">
      <c r="A107" s="59" t="s">
        <v>128</v>
      </c>
    </row>
    <row r="108" spans="1:6" x14ac:dyDescent="0.2">
      <c r="A108" s="60" t="s">
        <v>129</v>
      </c>
      <c r="B108" s="60"/>
      <c r="C108" s="60"/>
      <c r="D108" s="60"/>
      <c r="E108" s="60"/>
      <c r="F108" s="60"/>
    </row>
    <row r="109" spans="1:6" x14ac:dyDescent="0.2">
      <c r="A109" s="60" t="s">
        <v>130</v>
      </c>
      <c r="B109" s="60"/>
      <c r="C109" s="60"/>
      <c r="D109" s="60"/>
      <c r="E109" s="60"/>
      <c r="F109" s="60"/>
    </row>
    <row r="110" spans="1:6" x14ac:dyDescent="0.2">
      <c r="A110" s="60" t="s">
        <v>131</v>
      </c>
      <c r="B110" s="60"/>
      <c r="C110" s="60"/>
      <c r="D110" s="60"/>
      <c r="E110" s="60"/>
      <c r="F110" s="60"/>
    </row>
    <row r="111" spans="1:6" x14ac:dyDescent="0.2">
      <c r="A111" s="60" t="s">
        <v>132</v>
      </c>
      <c r="B111" s="60"/>
      <c r="C111" s="60"/>
      <c r="D111" s="60"/>
      <c r="E111" s="60"/>
      <c r="F111" s="60"/>
    </row>
    <row r="112" spans="1:6" x14ac:dyDescent="0.2">
      <c r="A112" s="60" t="s">
        <v>133</v>
      </c>
      <c r="B112" s="60"/>
      <c r="C112" s="60"/>
      <c r="D112" s="60"/>
      <c r="E112" s="60"/>
      <c r="F112" s="60"/>
    </row>
  </sheetData>
  <mergeCells count="17">
    <mergeCell ref="A112:F112"/>
    <mergeCell ref="A23:G23"/>
    <mergeCell ref="A30:G30"/>
    <mergeCell ref="A108:F108"/>
    <mergeCell ref="A109:F109"/>
    <mergeCell ref="A110:F110"/>
    <mergeCell ref="A111:F111"/>
    <mergeCell ref="A1:H1"/>
    <mergeCell ref="A2:H2"/>
    <mergeCell ref="A4:H5"/>
    <mergeCell ref="A9:C9"/>
    <mergeCell ref="A14:C14"/>
    <mergeCell ref="A15:C15"/>
    <mergeCell ref="E9:H9"/>
    <mergeCell ref="E12:H13"/>
    <mergeCell ref="E14:H14"/>
    <mergeCell ref="E15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Walda</dc:creator>
  <cp:lastModifiedBy>Peter Walda</cp:lastModifiedBy>
  <dcterms:created xsi:type="dcterms:W3CDTF">2025-07-31T20:29:03Z</dcterms:created>
  <dcterms:modified xsi:type="dcterms:W3CDTF">2025-07-31T20:29:41Z</dcterms:modified>
</cp:coreProperties>
</file>